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actsheet" sheetId="3" r:id="rId1"/>
  </sheets>
  <externalReferences>
    <externalReference r:id="rId2"/>
    <externalReference r:id="rId3"/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3" l="1"/>
  <c r="T10" i="3"/>
  <c r="T11" i="3"/>
  <c r="T12" i="3"/>
  <c r="T13" i="3"/>
  <c r="T14" i="3"/>
  <c r="T41" i="3" l="1"/>
  <c r="T38" i="3"/>
  <c r="T27" i="3"/>
  <c r="T22" i="3" s="1"/>
  <c r="S14" i="3" l="1"/>
  <c r="S13" i="3"/>
  <c r="S12" i="3"/>
  <c r="S11" i="3"/>
  <c r="S10" i="3"/>
  <c r="S9" i="3"/>
  <c r="S41" i="3" l="1"/>
  <c r="R41" i="3"/>
  <c r="Q41" i="3"/>
  <c r="P41" i="3"/>
  <c r="O41" i="3"/>
  <c r="N41" i="3"/>
  <c r="M41" i="3"/>
  <c r="L41" i="3"/>
  <c r="K41" i="3"/>
  <c r="J41" i="3"/>
  <c r="I41" i="3"/>
  <c r="H41" i="3"/>
  <c r="G41" i="3"/>
  <c r="F41" i="3"/>
  <c r="E41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R37" i="3"/>
  <c r="Q37" i="3"/>
  <c r="O37" i="3"/>
  <c r="N37" i="3"/>
  <c r="M37" i="3"/>
  <c r="L37" i="3"/>
  <c r="K37" i="3"/>
  <c r="J37" i="3"/>
  <c r="I37" i="3"/>
  <c r="H37" i="3"/>
  <c r="G37" i="3"/>
  <c r="F37" i="3"/>
  <c r="E37" i="3"/>
  <c r="S27" i="3"/>
  <c r="S22" i="3" s="1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R23" i="3"/>
  <c r="Q23" i="3"/>
  <c r="P22" i="3"/>
  <c r="O23" i="3"/>
  <c r="N23" i="3"/>
  <c r="M23" i="3"/>
  <c r="L23" i="3"/>
  <c r="L22" i="3" s="1"/>
  <c r="K23" i="3"/>
  <c r="J23" i="3"/>
  <c r="J22" i="3" s="1"/>
  <c r="I23" i="3"/>
  <c r="H23" i="3"/>
  <c r="G23" i="3"/>
  <c r="G22" i="3" s="1"/>
  <c r="F23" i="3"/>
  <c r="E23" i="3"/>
  <c r="H22" i="3" l="1"/>
  <c r="O22" i="3"/>
  <c r="R22" i="3"/>
  <c r="K22" i="3"/>
  <c r="Q22" i="3"/>
  <c r="I22" i="3"/>
  <c r="E22" i="3"/>
  <c r="M22" i="3"/>
  <c r="F22" i="3"/>
  <c r="N22" i="3"/>
</calcChain>
</file>

<file path=xl/comments1.xml><?xml version="1.0" encoding="utf-8"?>
<comments xmlns="http://schemas.openxmlformats.org/spreadsheetml/2006/main">
  <authors>
    <author>만든 이</author>
  </authors>
  <commentList>
    <comment ref="B37" authorId="0" shapeId="0">
      <text>
        <r>
          <rPr>
            <sz val="9"/>
            <color indexed="81"/>
            <rFont val="돋움"/>
            <family val="3"/>
            <charset val="129"/>
          </rPr>
          <t>임대매출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온라인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식자재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물류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<sst xmlns="http://schemas.openxmlformats.org/spreadsheetml/2006/main" count="69" uniqueCount="54">
  <si>
    <t>롯데제과 Fact Sheet</t>
    <phoneticPr fontId="1" type="noConversion"/>
  </si>
  <si>
    <t>1. 연결손익계산서 (K-IFRS)</t>
    <phoneticPr fontId="1" type="noConversion"/>
  </si>
  <si>
    <t>매출액</t>
    <phoneticPr fontId="1" type="noConversion"/>
  </si>
  <si>
    <t>매출총이익</t>
    <phoneticPr fontId="1" type="noConversion"/>
  </si>
  <si>
    <t>영업이익</t>
    <phoneticPr fontId="1" type="noConversion"/>
  </si>
  <si>
    <t>경상이익</t>
    <phoneticPr fontId="1" type="noConversion"/>
  </si>
  <si>
    <t>당기순이익</t>
    <phoneticPr fontId="1" type="noConversion"/>
  </si>
  <si>
    <t xml:space="preserve">   (단위 : 억원)</t>
    <phoneticPr fontId="1" type="noConversion"/>
  </si>
  <si>
    <t xml:space="preserve">   (단위 : 억원)</t>
    <phoneticPr fontId="1" type="noConversion"/>
  </si>
  <si>
    <t>건과</t>
    <phoneticPr fontId="1" type="noConversion"/>
  </si>
  <si>
    <t>빙과</t>
    <phoneticPr fontId="1" type="noConversion"/>
  </si>
  <si>
    <t>Bakery</t>
    <phoneticPr fontId="1" type="noConversion"/>
  </si>
  <si>
    <t>카자흐스탄</t>
    <phoneticPr fontId="1" type="noConversion"/>
  </si>
  <si>
    <t>파키스탄</t>
    <phoneticPr fontId="1" type="noConversion"/>
  </si>
  <si>
    <t>벨기에</t>
    <phoneticPr fontId="1" type="noConversion"/>
  </si>
  <si>
    <t>인도 건과</t>
    <phoneticPr fontId="1" type="noConversion"/>
  </si>
  <si>
    <t>인도 빙과</t>
    <phoneticPr fontId="1" type="noConversion"/>
  </si>
  <si>
    <t>중국</t>
    <phoneticPr fontId="1" type="noConversion"/>
  </si>
  <si>
    <t>러시아</t>
    <phoneticPr fontId="1" type="noConversion"/>
  </si>
  <si>
    <t>싱가폴</t>
    <phoneticPr fontId="1" type="noConversion"/>
  </si>
  <si>
    <t>미얀마</t>
    <phoneticPr fontId="1" type="noConversion"/>
  </si>
  <si>
    <t>B2B</t>
    <phoneticPr fontId="1" type="noConversion"/>
  </si>
  <si>
    <t>유지</t>
    <phoneticPr fontId="1" type="noConversion"/>
  </si>
  <si>
    <t>식품 外</t>
    <phoneticPr fontId="1" type="noConversion"/>
  </si>
  <si>
    <t>B2C</t>
    <phoneticPr fontId="1" type="noConversion"/>
  </si>
  <si>
    <t>유가공</t>
    <phoneticPr fontId="1" type="noConversion"/>
  </si>
  <si>
    <t>육가공</t>
    <phoneticPr fontId="1" type="noConversion"/>
  </si>
  <si>
    <t>HMR</t>
    <phoneticPr fontId="1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</si>
  <si>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</si>
  <si>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</si>
  <si>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</si>
  <si>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</si>
  <si>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</si>
  <si>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</si>
  <si>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</si>
  <si>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</si>
  <si>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</si>
  <si>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</si>
  <si>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</si>
  <si>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</si>
  <si>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</si>
  <si>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1" type="noConversion"/>
  </si>
  <si>
    <t>제과 사업 부문</t>
    <phoneticPr fontId="1" type="noConversion"/>
  </si>
  <si>
    <t>푸드 사업 부문</t>
    <phoneticPr fontId="1" type="noConversion"/>
  </si>
  <si>
    <t>3Q22</t>
    <phoneticPr fontId="1" type="noConversion"/>
  </si>
  <si>
    <t>3Q22</t>
    <phoneticPr fontId="1" type="noConversion"/>
  </si>
  <si>
    <t>%(%P)</t>
    <phoneticPr fontId="9" type="noConversion"/>
  </si>
  <si>
    <r>
      <t xml:space="preserve">판관비 </t>
    </r>
    <r>
      <rPr>
        <sz val="11"/>
        <color theme="1"/>
        <rFont val="돋움"/>
        <family val="3"/>
        <charset val="129"/>
      </rPr>
      <t>(대손상각비 포함)</t>
    </r>
    <phoneticPr fontId="1" type="noConversion"/>
  </si>
  <si>
    <t>2. 사업부문별 매출</t>
    <phoneticPr fontId="1" type="noConversion"/>
  </si>
  <si>
    <t>해외 사업 부문</t>
    <phoneticPr fontId="1" type="noConversion"/>
  </si>
  <si>
    <t>참고1. 사업부문의 실적 합계와 전체 연결기준 실적과는 차이가 있음 (자회사간 내부거래 제외)</t>
    <phoneticPr fontId="1" type="noConversion"/>
  </si>
  <si>
    <t>참고1. 2Q22 실적까지는 합병 전 롯데제과와 롯데푸드의 연결실적을 단순 합산한 기준입니다. (롯데푸드 식육사업 제거 기준)</t>
    <phoneticPr fontId="1" type="noConversion"/>
  </si>
  <si>
    <t>4Q22</t>
    <phoneticPr fontId="1" type="noConversion"/>
  </si>
  <si>
    <t>4Q22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</si>
</sst>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\ ;[Red]&quot;▲&quot;#,##0\ ;;"/>
  </numFmts>
  <fonts count="13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theme="0" tint="-0.34998626667073579"/>
      <name val="맑은 고딕"/>
      <family val="2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6" borderId="0" xfId="0" applyFont="1" applyFill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5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vertical="center"/>
    </xf>
    <xf numFmtId="3" fontId="4" fillId="4" borderId="11" xfId="0" applyNumberFormat="1" applyFont="1" applyFill="1" applyBorder="1" applyAlignment="1">
      <alignment vertical="center"/>
    </xf>
    <xf numFmtId="3" fontId="4" fillId="4" borderId="4" xfId="0" applyNumberFormat="1" applyFont="1" applyFill="1" applyBorder="1" applyAlignment="1">
      <alignment vertical="center"/>
    </xf>
    <xf numFmtId="3" fontId="4" fillId="5" borderId="1" xfId="0" applyNumberFormat="1" applyFont="1" applyFill="1" applyBorder="1" applyAlignment="1">
      <alignment vertical="center"/>
    </xf>
    <xf numFmtId="3" fontId="4" fillId="5" borderId="11" xfId="0" applyNumberFormat="1" applyFont="1" applyFill="1" applyBorder="1" applyAlignment="1">
      <alignment vertical="center"/>
    </xf>
    <xf numFmtId="3" fontId="4" fillId="5" borderId="4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3" fontId="2" fillId="0" borderId="12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3" fontId="2" fillId="0" borderId="17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0" fontId="6" fillId="6" borderId="0" xfId="0" applyFont="1" applyFill="1" applyAlignment="1">
      <alignment vertical="center"/>
    </xf>
    <xf numFmtId="37" fontId="4" fillId="4" borderId="1" xfId="0" applyNumberFormat="1" applyFont="1" applyFill="1" applyBorder="1" applyAlignment="1">
      <alignment vertical="center"/>
    </xf>
    <xf numFmtId="37" fontId="4" fillId="4" borderId="11" xfId="0" applyNumberFormat="1" applyFont="1" applyFill="1" applyBorder="1" applyAlignment="1">
      <alignment vertical="center"/>
    </xf>
    <xf numFmtId="37" fontId="4" fillId="4" borderId="4" xfId="0" applyNumberFormat="1" applyFont="1" applyFill="1" applyBorder="1" applyAlignment="1">
      <alignment vertical="center"/>
    </xf>
    <xf numFmtId="37" fontId="4" fillId="0" borderId="1" xfId="0" applyNumberFormat="1" applyFont="1" applyBorder="1" applyAlignment="1">
      <alignment vertical="center"/>
    </xf>
    <xf numFmtId="37" fontId="4" fillId="0" borderId="11" xfId="0" applyNumberFormat="1" applyFont="1" applyBorder="1" applyAlignment="1">
      <alignment vertical="center"/>
    </xf>
    <xf numFmtId="37" fontId="4" fillId="0" borderId="4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3" fontId="8" fillId="0" borderId="0" xfId="0" applyNumberFormat="1" applyFont="1"/>
    <xf numFmtId="3" fontId="2" fillId="0" borderId="0" xfId="0" applyNumberFormat="1" applyFont="1"/>
    <xf numFmtId="0" fontId="4" fillId="3" borderId="2" xfId="0" applyFont="1" applyFill="1" applyBorder="1" applyAlignment="1">
      <alignment horizontal="center" vertical="center"/>
    </xf>
    <xf numFmtId="37" fontId="4" fillId="4" borderId="2" xfId="0" applyNumberFormat="1" applyFont="1" applyFill="1" applyBorder="1" applyAlignment="1">
      <alignment vertical="center"/>
    </xf>
    <xf numFmtId="37" fontId="4" fillId="0" borderId="2" xfId="0" applyNumberFormat="1" applyFont="1" applyBorder="1" applyAlignment="1">
      <alignment vertical="center"/>
    </xf>
    <xf numFmtId="3" fontId="4" fillId="4" borderId="2" xfId="0" applyNumberFormat="1" applyFont="1" applyFill="1" applyBorder="1" applyAlignment="1">
      <alignment vertical="center"/>
    </xf>
    <xf numFmtId="3" fontId="4" fillId="5" borderId="2" xfId="0" applyNumberFormat="1" applyFont="1" applyFill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vertical="center"/>
    </xf>
    <xf numFmtId="3" fontId="2" fillId="0" borderId="20" xfId="0" applyNumberFormat="1" applyFont="1" applyBorder="1" applyAlignment="1">
      <alignment vertical="center"/>
    </xf>
    <xf numFmtId="0" fontId="6" fillId="0" borderId="0" xfId="0" applyFont="1"/>
    <xf numFmtId="3" fontId="2" fillId="0" borderId="0" xfId="0" applyNumberFormat="1" applyFont="1" applyAlignment="1">
      <alignment vertical="center"/>
    </xf>
    <xf numFmtId="0" fontId="0" fillId="2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3" fontId="12" fillId="5" borderId="1" xfId="0" applyNumberFormat="1" applyFont="1" applyFill="1" applyBorder="1" applyAlignment="1">
      <alignment vertical="center"/>
    </xf>
    <xf numFmtId="3" fontId="12" fillId="5" borderId="11" xfId="0" applyNumberFormat="1" applyFont="1" applyFill="1" applyBorder="1" applyAlignment="1">
      <alignment vertical="center"/>
    </xf>
    <xf numFmtId="3" fontId="12" fillId="5" borderId="4" xfId="0" applyNumberFormat="1" applyFont="1" applyFill="1" applyBorder="1" applyAlignment="1">
      <alignment vertical="center"/>
    </xf>
    <xf numFmtId="3" fontId="12" fillId="5" borderId="2" xfId="0" applyNumberFormat="1" applyFont="1" applyFill="1" applyBorder="1" applyAlignment="1">
      <alignment vertical="center"/>
    </xf>
    <xf numFmtId="3" fontId="2" fillId="5" borderId="1" xfId="0" applyNumberFormat="1" applyFont="1" applyFill="1" applyBorder="1" applyAlignment="1">
      <alignment vertical="center"/>
    </xf>
    <xf numFmtId="3" fontId="2" fillId="5" borderId="11" xfId="0" applyNumberFormat="1" applyFont="1" applyFill="1" applyBorder="1" applyAlignment="1">
      <alignment vertical="center"/>
    </xf>
    <xf numFmtId="3" fontId="2" fillId="5" borderId="4" xfId="0" applyNumberFormat="1" applyFont="1" applyFill="1" applyBorder="1" applyAlignment="1">
      <alignment vertical="center"/>
    </xf>
    <xf numFmtId="3" fontId="2" fillId="5" borderId="2" xfId="0" applyNumberFormat="1" applyFont="1" applyFill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85725</xdr:rowOff>
    </xdr:from>
    <xdr:to>
      <xdr:col>3</xdr:col>
      <xdr:colOff>432629</xdr:colOff>
      <xdr:row>1</xdr:row>
      <xdr:rowOff>414415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268605"/>
          <a:ext cx="996509" cy="3286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l-fs-05\&#44288;&#47532;&#48376;&#48512;\&#44221;&#47532;&#48512;\&#51116;&#44221;&#54016;(2014&#45380;11&#50900;6&#51068;~)\IR&#45812;&#45817;\03_IR&#54532;&#47532;&#51232;&#53580;&#51060;&#49496;\ppt&#51089;&#50629;&#50857;_22.3Q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l-edps-02\&#51649;&#54624;&#48376;&#48512;\&#51116;&#44221;&#54016;(2014&#45380;11&#50900;6&#51068;~)\IR&#45812;&#45817;\03_IR&#54532;&#47532;&#51232;&#53580;&#51060;&#49496;\22.4Q%20IR&#52280;&#44256;\PPT&#51089;&#50629;&#50857;_22.4Q%20&#49892;&#51201;%20IR&#51088;&#47308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l-fs-05\&#44288;&#47532;&#48376;&#48512;\&#44221;&#47532;&#48512;\&#51116;&#44221;&#54016;(2014&#45380;11&#50900;6&#51068;~)\IR&#45812;&#45817;\03_IR&#54532;&#47532;&#51232;&#53580;&#51060;&#49496;\22.3Q%20IR&#52280;&#44256;\&#9733;%20&#48177;&#51088;&#47308;)_&#47215;&#45936;&#51228;&#44284;_FactSheet_19.1Q~22.3Q%20(&#54016;&#51109;&#457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사실적"/>
      <sheetName val="구분손익_3Q"/>
      <sheetName val="구분손익_9월누계"/>
      <sheetName val="해외법인실적"/>
      <sheetName val="요약연결재무제표"/>
      <sheetName val="손익증감요인"/>
      <sheetName val="일회성비용"/>
      <sheetName val="인재개발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E6">
            <v>11032.511098610001</v>
          </cell>
        </row>
        <row r="7">
          <cell r="E7">
            <v>3034.9799936799996</v>
          </cell>
        </row>
        <row r="8">
          <cell r="E8">
            <v>2462.7279547900002</v>
          </cell>
        </row>
        <row r="9">
          <cell r="E9">
            <v>572.25203888999999</v>
          </cell>
        </row>
        <row r="10">
          <cell r="E10">
            <v>440.21506442999998</v>
          </cell>
        </row>
        <row r="11">
          <cell r="E11">
            <v>353.86822235</v>
          </cell>
        </row>
      </sheetData>
      <sheetData sheetId="5" refreshError="1"/>
      <sheetData sheetId="6" refreshError="1"/>
      <sheetData sheetId="7" refreshError="1">
        <row r="3">
          <cell r="C3">
            <v>50.971760199999999</v>
          </cell>
          <cell r="D3">
            <v>63.405024900000008</v>
          </cell>
          <cell r="F3">
            <v>91.23269148</v>
          </cell>
          <cell r="H3">
            <v>53.158661550000005</v>
          </cell>
        </row>
        <row r="6">
          <cell r="C6">
            <v>34.460457439999999</v>
          </cell>
          <cell r="D6">
            <v>43.252884620000003</v>
          </cell>
          <cell r="F6">
            <v>69.362087559999992</v>
          </cell>
          <cell r="H6">
            <v>45.255079139999992</v>
          </cell>
        </row>
        <row r="9">
          <cell r="C9">
            <v>43.229869430000001</v>
          </cell>
          <cell r="D9">
            <v>64.10818046</v>
          </cell>
          <cell r="F9">
            <v>78.601017550000009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계열 장표) 그래프 참고"/>
      <sheetName val="전사실적_4Q22(IR자료)"/>
      <sheetName val="전사실적_22연간(+)"/>
      <sheetName val="전사실적_3Q22(IR자료)"/>
      <sheetName val="전사실적_4분기 누적실적"/>
      <sheetName val="영업이익 증감요인_4Q22"/>
      <sheetName val="매출 증감요인_4Q22"/>
      <sheetName val="매출 증감요인_22년 연간(+)"/>
      <sheetName val="영업이익 증감요인_22년 연간(+)"/>
      <sheetName val="Appendix_국가별환율"/>
      <sheetName val="Appendix_요약 재무제표(공시)"/>
      <sheetName val="Capex장표_재무현황"/>
      <sheetName val="참고) 수출 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E6">
            <v>10264.205355980001</v>
          </cell>
        </row>
        <row r="7">
          <cell r="E7">
            <v>2580.1083445500008</v>
          </cell>
        </row>
        <row r="8">
          <cell r="E8">
            <v>2385.9646925199995</v>
          </cell>
        </row>
        <row r="9">
          <cell r="E9">
            <v>194.14365203</v>
          </cell>
        </row>
        <row r="10">
          <cell r="E10">
            <v>-281.89085607999993</v>
          </cell>
        </row>
        <row r="11">
          <cell r="E11">
            <v>-183.29991945</v>
          </cell>
        </row>
      </sheetData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년"/>
      <sheetName val="2021년"/>
      <sheetName val="2020년"/>
      <sheetName val="2019년"/>
    </sheetNames>
    <sheetDataSet>
      <sheetData sheetId="0">
        <row r="10">
          <cell r="H10">
            <v>3600</v>
          </cell>
          <cell r="L10">
            <v>4068</v>
          </cell>
        </row>
        <row r="16">
          <cell r="H16">
            <v>3922</v>
          </cell>
          <cell r="L16">
            <v>4405</v>
          </cell>
        </row>
      </sheetData>
      <sheetData sheetId="1">
        <row r="10">
          <cell r="H10">
            <v>3210</v>
          </cell>
          <cell r="L10">
            <v>3301</v>
          </cell>
          <cell r="P10">
            <v>3459</v>
          </cell>
        </row>
        <row r="16">
          <cell r="H16">
            <v>4029</v>
          </cell>
          <cell r="L16">
            <v>4405</v>
          </cell>
          <cell r="P16">
            <v>4874</v>
          </cell>
        </row>
      </sheetData>
      <sheetData sheetId="2">
        <row r="10">
          <cell r="H10">
            <v>3169</v>
          </cell>
          <cell r="L10">
            <v>3105</v>
          </cell>
          <cell r="P10">
            <v>3369</v>
          </cell>
          <cell r="T10">
            <v>3085</v>
          </cell>
        </row>
        <row r="16">
          <cell r="H16">
            <v>3928</v>
          </cell>
          <cell r="L16">
            <v>4475</v>
          </cell>
          <cell r="P16">
            <v>4752</v>
          </cell>
          <cell r="T16">
            <v>3860</v>
          </cell>
        </row>
      </sheetData>
      <sheetData sheetId="3">
        <row r="10">
          <cell r="H10">
            <v>3270</v>
          </cell>
          <cell r="L10">
            <v>3304</v>
          </cell>
          <cell r="P10">
            <v>3451</v>
          </cell>
          <cell r="T10">
            <v>3243</v>
          </cell>
        </row>
        <row r="16">
          <cell r="H16">
            <v>3901</v>
          </cell>
          <cell r="L16">
            <v>4555</v>
          </cell>
          <cell r="P16">
            <v>4618</v>
          </cell>
          <cell r="T16">
            <v>3714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W57"/>
  <sheetViews>
    <sheetView showGridLines="0" tabSelected="1" zoomScale="80" zoomScaleNormal="80" workbookViewId="0">
      <selection activeCell="O26" sqref="O26"/>
    </sheetView>
  </sheetViews>
  <sheetFormatPr defaultColWidth="8.69921875" defaultRowHeight="14.4" x14ac:dyDescent="0.25"/>
  <cols>
    <col min="1" max="1" width="3.5" style="57" customWidth="1"/>
    <col min="2" max="3" width="3.69921875" style="1" customWidth="1"/>
    <col min="4" max="4" width="16.09765625" style="1" customWidth="1"/>
    <col min="5" max="20" width="11.69921875" style="1" customWidth="1"/>
    <col min="21" max="16384" width="8.69921875" style="1"/>
  </cols>
  <sheetData>
    <row r="1" spans="1:21" x14ac:dyDescent="0.25">
      <c r="U1" s="53"/>
    </row>
    <row r="2" spans="1:21" ht="42" customHeight="1" x14ac:dyDescent="0.25"/>
    <row r="3" spans="1:21" s="3" customFormat="1" ht="22.95" customHeight="1" x14ac:dyDescent="0.4">
      <c r="A3" s="11"/>
      <c r="B3" s="10" t="s">
        <v>0</v>
      </c>
      <c r="C3" s="2"/>
      <c r="D3" s="2"/>
      <c r="E3" s="2"/>
      <c r="F3" s="55" t="s">
        <v>46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1" s="3" customFormat="1" ht="17.399999999999999" customHeight="1" x14ac:dyDescent="0.4">
      <c r="A4" s="11"/>
    </row>
    <row r="5" spans="1:21" s="3" customFormat="1" ht="17.399999999999999" customHeight="1" x14ac:dyDescent="0.4">
      <c r="A5" s="11"/>
      <c r="B5" s="4" t="s">
        <v>1</v>
      </c>
      <c r="C5" s="4"/>
      <c r="Q5" s="54"/>
    </row>
    <row r="6" spans="1:21" s="3" customFormat="1" ht="17.399999999999999" customHeight="1" x14ac:dyDescent="0.4">
      <c r="A6" s="11"/>
      <c r="B6" s="4" t="s">
        <v>8</v>
      </c>
      <c r="C6" s="4"/>
      <c r="Q6" s="54"/>
    </row>
    <row r="7" spans="1:21" s="3" customFormat="1" ht="8.4" customHeight="1" x14ac:dyDescent="0.4">
      <c r="A7" s="11"/>
    </row>
    <row r="8" spans="1:21" s="3" customFormat="1" ht="17.399999999999999" customHeight="1" x14ac:dyDescent="0.4">
      <c r="A8" s="11"/>
      <c r="B8" s="77"/>
      <c r="C8" s="78"/>
      <c r="D8" s="79"/>
      <c r="E8" s="5" t="s">
        <v>28</v>
      </c>
      <c r="F8" s="5" t="s">
        <v>29</v>
      </c>
      <c r="G8" s="5" t="s">
        <v>30</v>
      </c>
      <c r="H8" s="13" t="s">
        <v>31</v>
      </c>
      <c r="I8" s="12" t="s">
        <v>32</v>
      </c>
      <c r="J8" s="5" t="s">
        <v>33</v>
      </c>
      <c r="K8" s="5" t="s">
        <v>34</v>
      </c>
      <c r="L8" s="13" t="s">
        <v>35</v>
      </c>
      <c r="M8" s="12" t="s">
        <v>36</v>
      </c>
      <c r="N8" s="5" t="s">
        <v>37</v>
      </c>
      <c r="O8" s="5" t="s">
        <v>38</v>
      </c>
      <c r="P8" s="13" t="s">
        <v>39</v>
      </c>
      <c r="Q8" s="12" t="s">
        <v>40</v>
      </c>
      <c r="R8" s="44" t="s">
        <v>41</v>
      </c>
      <c r="S8" s="5" t="s">
        <v>45</v>
      </c>
      <c r="T8" s="5" t="s">
        <v>52</v>
      </c>
    </row>
    <row r="9" spans="1:21" s="3" customFormat="1" ht="17.399999999999999" customHeight="1" x14ac:dyDescent="0.4">
      <c r="A9" s="11"/>
      <c r="B9" s="80" t="s">
        <v>2</v>
      </c>
      <c r="C9" s="81"/>
      <c r="D9" s="82"/>
      <c r="E9" s="33">
        <v>8634.7528513421476</v>
      </c>
      <c r="F9" s="33">
        <v>9528.4380645263518</v>
      </c>
      <c r="G9" s="33">
        <v>9664.49278693218</v>
      </c>
      <c r="H9" s="34">
        <v>8773.5403306073131</v>
      </c>
      <c r="I9" s="35">
        <v>8639.8526154299998</v>
      </c>
      <c r="J9" s="33">
        <v>8862.3627377199991</v>
      </c>
      <c r="K9" s="33">
        <v>9768.763972009996</v>
      </c>
      <c r="L9" s="34">
        <v>8712.71416426</v>
      </c>
      <c r="M9" s="35">
        <v>8793.1141514499996</v>
      </c>
      <c r="N9" s="33">
        <v>9175.7017579799995</v>
      </c>
      <c r="O9" s="33">
        <v>10169.333906389998</v>
      </c>
      <c r="P9" s="34">
        <v>9393.9449462100001</v>
      </c>
      <c r="Q9" s="35">
        <v>9191.5225443100026</v>
      </c>
      <c r="R9" s="45">
        <v>10563.791528169999</v>
      </c>
      <c r="S9" s="33">
        <f>[1]요약연결재무제표!$E$6</f>
        <v>11032.511098610001</v>
      </c>
      <c r="T9" s="33">
        <f>'[2]Appendix_요약 재무제표(공시)'!$E$6</f>
        <v>10264.205355980001</v>
      </c>
    </row>
    <row r="10" spans="1:21" s="3" customFormat="1" ht="17.399999999999999" customHeight="1" x14ac:dyDescent="0.4">
      <c r="A10" s="11"/>
      <c r="B10" s="74" t="s">
        <v>3</v>
      </c>
      <c r="C10" s="75"/>
      <c r="D10" s="76"/>
      <c r="E10" s="36">
        <v>2293.3758750305815</v>
      </c>
      <c r="F10" s="36">
        <v>2688.0312476852287</v>
      </c>
      <c r="G10" s="36">
        <v>2722.9369443067408</v>
      </c>
      <c r="H10" s="37">
        <v>2258.343502445281</v>
      </c>
      <c r="I10" s="38">
        <v>2313.9387049099987</v>
      </c>
      <c r="J10" s="36">
        <v>2501.9234662599993</v>
      </c>
      <c r="K10" s="36">
        <v>2880.494273139996</v>
      </c>
      <c r="L10" s="37">
        <v>2349.1348062400011</v>
      </c>
      <c r="M10" s="38">
        <v>2429.6545062099995</v>
      </c>
      <c r="N10" s="36">
        <v>2555.7558004499988</v>
      </c>
      <c r="O10" s="36">
        <v>2913.7251223949988</v>
      </c>
      <c r="P10" s="37">
        <v>2388.7107165349989</v>
      </c>
      <c r="Q10" s="38">
        <v>2238.8192200700032</v>
      </c>
      <c r="R10" s="46">
        <v>2803.0920531599986</v>
      </c>
      <c r="S10" s="36">
        <f>[1]요약연결재무제표!$E$7</f>
        <v>3034.9799936799996</v>
      </c>
      <c r="T10" s="36">
        <f>'[2]Appendix_요약 재무제표(공시)'!$E$7</f>
        <v>2580.1083445500008</v>
      </c>
    </row>
    <row r="11" spans="1:21" s="3" customFormat="1" ht="17.399999999999999" customHeight="1" x14ac:dyDescent="0.4">
      <c r="A11" s="11"/>
      <c r="B11" s="74" t="s">
        <v>47</v>
      </c>
      <c r="C11" s="75"/>
      <c r="D11" s="76"/>
      <c r="E11" s="36">
        <v>2062.7610719100003</v>
      </c>
      <c r="F11" s="36">
        <v>2229.315725112589</v>
      </c>
      <c r="G11" s="36">
        <v>2125.2585643200005</v>
      </c>
      <c r="H11" s="37">
        <v>2101.3530446774303</v>
      </c>
      <c r="I11" s="38">
        <v>2038.4394925199999</v>
      </c>
      <c r="J11" s="36">
        <v>2097.7138500999999</v>
      </c>
      <c r="K11" s="36">
        <v>2189.4706347300003</v>
      </c>
      <c r="L11" s="37">
        <v>2149.0379434899996</v>
      </c>
      <c r="M11" s="38">
        <v>2077.5519533899997</v>
      </c>
      <c r="N11" s="36">
        <v>2117.9884997200002</v>
      </c>
      <c r="O11" s="36">
        <v>2291.7485031199999</v>
      </c>
      <c r="P11" s="37">
        <v>2331.2649739599997</v>
      </c>
      <c r="Q11" s="38">
        <v>2104.5466977900001</v>
      </c>
      <c r="R11" s="46">
        <v>2342.1010305999998</v>
      </c>
      <c r="S11" s="36">
        <f>[1]요약연결재무제표!$E$8</f>
        <v>2462.7279547900002</v>
      </c>
      <c r="T11" s="36">
        <f>'[2]Appendix_요약 재무제표(공시)'!$E$8</f>
        <v>2385.9646925199995</v>
      </c>
    </row>
    <row r="12" spans="1:21" s="3" customFormat="1" ht="17.399999999999999" customHeight="1" x14ac:dyDescent="0.4">
      <c r="A12" s="11"/>
      <c r="B12" s="80" t="s">
        <v>4</v>
      </c>
      <c r="C12" s="81"/>
      <c r="D12" s="82"/>
      <c r="E12" s="33">
        <v>230.6148031205812</v>
      </c>
      <c r="F12" s="33">
        <v>458.71552257263966</v>
      </c>
      <c r="G12" s="33">
        <v>597.67837998674031</v>
      </c>
      <c r="H12" s="34">
        <v>156.99045776785078</v>
      </c>
      <c r="I12" s="35">
        <v>275.49921238999877</v>
      </c>
      <c r="J12" s="33">
        <v>404.20961615999954</v>
      </c>
      <c r="K12" s="33">
        <v>691.0236384099959</v>
      </c>
      <c r="L12" s="34">
        <v>200.09686275000081</v>
      </c>
      <c r="M12" s="35">
        <v>352.10255282000003</v>
      </c>
      <c r="N12" s="33">
        <v>437.73690820999934</v>
      </c>
      <c r="O12" s="33">
        <v>621.97661927499928</v>
      </c>
      <c r="P12" s="34">
        <v>57.445742574999372</v>
      </c>
      <c r="Q12" s="35">
        <v>134.27252228000179</v>
      </c>
      <c r="R12" s="45">
        <v>460.89352255999927</v>
      </c>
      <c r="S12" s="33">
        <f>[1]요약연결재무제표!$E$9</f>
        <v>572.25203888999999</v>
      </c>
      <c r="T12" s="33">
        <f>'[2]Appendix_요약 재무제표(공시)'!$E$9</f>
        <v>194.14365203</v>
      </c>
    </row>
    <row r="13" spans="1:21" s="3" customFormat="1" ht="17.399999999999999" customHeight="1" x14ac:dyDescent="0.4">
      <c r="A13" s="11"/>
      <c r="B13" s="74" t="s">
        <v>5</v>
      </c>
      <c r="C13" s="75"/>
      <c r="D13" s="76"/>
      <c r="E13" s="36">
        <v>208.92952416058051</v>
      </c>
      <c r="F13" s="36">
        <v>402.14510830264112</v>
      </c>
      <c r="G13" s="36">
        <v>567.57742729673851</v>
      </c>
      <c r="H13" s="37">
        <v>-181.5072672121502</v>
      </c>
      <c r="I13" s="38">
        <v>91.140994089999126</v>
      </c>
      <c r="J13" s="36">
        <v>992.4567906100001</v>
      </c>
      <c r="K13" s="36">
        <v>526.6467554199985</v>
      </c>
      <c r="L13" s="37">
        <v>-85.238295380000011</v>
      </c>
      <c r="M13" s="38">
        <v>288.32189957999998</v>
      </c>
      <c r="N13" s="36">
        <v>390.14279113999999</v>
      </c>
      <c r="O13" s="36">
        <v>554.91755211000009</v>
      </c>
      <c r="P13" s="37">
        <v>-614.42669193000006</v>
      </c>
      <c r="Q13" s="38">
        <v>2.5371026600000022</v>
      </c>
      <c r="R13" s="46">
        <v>558.81850111999995</v>
      </c>
      <c r="S13" s="36">
        <f>[1]요약연결재무제표!$E$10</f>
        <v>440.21506442999998</v>
      </c>
      <c r="T13" s="36">
        <f>'[2]Appendix_요약 재무제표(공시)'!$E$10</f>
        <v>-281.89085607999993</v>
      </c>
    </row>
    <row r="14" spans="1:21" s="3" customFormat="1" ht="17.399999999999999" customHeight="1" x14ac:dyDescent="0.4">
      <c r="A14" s="11"/>
      <c r="B14" s="74" t="s">
        <v>6</v>
      </c>
      <c r="C14" s="75"/>
      <c r="D14" s="76"/>
      <c r="E14" s="36">
        <v>162.00625921</v>
      </c>
      <c r="F14" s="36">
        <v>297.14183316000003</v>
      </c>
      <c r="G14" s="36">
        <v>423.93209555999999</v>
      </c>
      <c r="H14" s="37">
        <v>-91.565731450000001</v>
      </c>
      <c r="I14" s="38">
        <v>69.628971620000002</v>
      </c>
      <c r="J14" s="36">
        <v>735.60331623000002</v>
      </c>
      <c r="K14" s="36">
        <v>380.74339235999997</v>
      </c>
      <c r="L14" s="37">
        <v>-66.425372190000019</v>
      </c>
      <c r="M14" s="38">
        <v>224.30471535999999</v>
      </c>
      <c r="N14" s="36">
        <v>288.26634021999996</v>
      </c>
      <c r="O14" s="36">
        <v>422.06390663000002</v>
      </c>
      <c r="P14" s="37">
        <v>-581.61689374999992</v>
      </c>
      <c r="Q14" s="38">
        <v>-6.149372139999997</v>
      </c>
      <c r="R14" s="46">
        <v>411.8151153</v>
      </c>
      <c r="S14" s="36">
        <f>[1]요약연결재무제표!$E$11</f>
        <v>353.86822235</v>
      </c>
      <c r="T14" s="36">
        <f>'[2]Appendix_요약 재무제표(공시)'!$E$11</f>
        <v>-183.29991945</v>
      </c>
    </row>
    <row r="15" spans="1:21" s="3" customFormat="1" ht="8.4" customHeight="1" x14ac:dyDescent="0.4">
      <c r="A15" s="11"/>
    </row>
    <row r="16" spans="1:21" s="3" customFormat="1" ht="17.399999999999999" customHeight="1" x14ac:dyDescent="0.4">
      <c r="A16" s="11"/>
      <c r="B16" s="32" t="s">
        <v>51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3" s="3" customFormat="1" ht="17.399999999999999" customHeight="1" x14ac:dyDescent="0.4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</row>
    <row r="18" spans="1:23" s="3" customFormat="1" ht="17.399999999999999" customHeight="1" x14ac:dyDescent="0.4">
      <c r="A18" s="11"/>
      <c r="B18" s="4" t="s">
        <v>48</v>
      </c>
    </row>
    <row r="19" spans="1:23" s="3" customFormat="1" ht="17.399999999999999" customHeight="1" x14ac:dyDescent="0.4">
      <c r="A19" s="11"/>
      <c r="B19" s="4" t="s">
        <v>7</v>
      </c>
    </row>
    <row r="20" spans="1:23" s="3" customFormat="1" ht="8.4" customHeight="1" x14ac:dyDescent="0.4">
      <c r="A20" s="11"/>
    </row>
    <row r="21" spans="1:23" s="3" customFormat="1" ht="17.399999999999999" customHeight="1" x14ac:dyDescent="0.4">
      <c r="A21" s="11"/>
      <c r="B21" s="77"/>
      <c r="C21" s="78"/>
      <c r="D21" s="79"/>
      <c r="E21" s="5" t="s">
        <v>28</v>
      </c>
      <c r="F21" s="5" t="s">
        <v>29</v>
      </c>
      <c r="G21" s="5" t="s">
        <v>30</v>
      </c>
      <c r="H21" s="13" t="s">
        <v>31</v>
      </c>
      <c r="I21" s="12" t="s">
        <v>32</v>
      </c>
      <c r="J21" s="5" t="s">
        <v>33</v>
      </c>
      <c r="K21" s="5" t="s">
        <v>34</v>
      </c>
      <c r="L21" s="13" t="s">
        <v>35</v>
      </c>
      <c r="M21" s="12" t="s">
        <v>36</v>
      </c>
      <c r="N21" s="5" t="s">
        <v>37</v>
      </c>
      <c r="O21" s="5" t="s">
        <v>38</v>
      </c>
      <c r="P21" s="13" t="s">
        <v>39</v>
      </c>
      <c r="Q21" s="12" t="s">
        <v>40</v>
      </c>
      <c r="R21" s="44" t="s">
        <v>41</v>
      </c>
      <c r="S21" s="5" t="s">
        <v>44</v>
      </c>
      <c r="T21" s="5" t="s">
        <v>53</v>
      </c>
    </row>
    <row r="22" spans="1:23" s="3" customFormat="1" ht="17.399999999999999" customHeight="1" x14ac:dyDescent="0.4">
      <c r="A22" s="11"/>
      <c r="B22" s="80" t="s">
        <v>2</v>
      </c>
      <c r="C22" s="81"/>
      <c r="D22" s="82"/>
      <c r="E22" s="14">
        <f>E23+E27+E37</f>
        <v>8550.6579560600003</v>
      </c>
      <c r="F22" s="14">
        <f t="shared" ref="F22:T22" si="0">F23+F27+F37</f>
        <v>9438.4727593799998</v>
      </c>
      <c r="G22" s="14">
        <f t="shared" si="0"/>
        <v>9622.9340215299999</v>
      </c>
      <c r="H22" s="15">
        <f t="shared" si="0"/>
        <v>8702.6178524300012</v>
      </c>
      <c r="I22" s="16">
        <f t="shared" si="0"/>
        <v>8579.0213175099998</v>
      </c>
      <c r="J22" s="14">
        <f t="shared" si="0"/>
        <v>8803.3081513600009</v>
      </c>
      <c r="K22" s="14">
        <f t="shared" si="0"/>
        <v>9699.193966589999</v>
      </c>
      <c r="L22" s="15">
        <f t="shared" si="0"/>
        <v>8679.2702016000003</v>
      </c>
      <c r="M22" s="16">
        <f t="shared" si="0"/>
        <v>8756.1452697999994</v>
      </c>
      <c r="N22" s="14">
        <f t="shared" si="0"/>
        <v>9149.7151052699992</v>
      </c>
      <c r="O22" s="14">
        <f t="shared" si="0"/>
        <v>10108.3754584</v>
      </c>
      <c r="P22" s="15">
        <f t="shared" si="0"/>
        <v>9360.9230016399997</v>
      </c>
      <c r="Q22" s="16">
        <f t="shared" si="0"/>
        <v>9128.8144387600005</v>
      </c>
      <c r="R22" s="47">
        <f t="shared" si="0"/>
        <v>10461.6646449</v>
      </c>
      <c r="S22" s="14">
        <f t="shared" si="0"/>
        <v>11168.045697080001</v>
      </c>
      <c r="T22" s="14">
        <f t="shared" si="0"/>
        <v>10342.8493108</v>
      </c>
      <c r="U22" s="73"/>
      <c r="V22" s="73"/>
      <c r="W22" s="73"/>
    </row>
    <row r="23" spans="1:23" s="11" customFormat="1" ht="17.399999999999999" customHeight="1" x14ac:dyDescent="0.4">
      <c r="B23" s="87" t="s">
        <v>42</v>
      </c>
      <c r="C23" s="88"/>
      <c r="D23" s="89"/>
      <c r="E23" s="65">
        <f>'[3]2019년'!$H$16+[1]인재개발원!$C$3</f>
        <v>3951.9717602000001</v>
      </c>
      <c r="F23" s="65">
        <f>'[3]2019년'!$L$16+[1]인재개발원!$D$3</f>
        <v>4618.4050249000002</v>
      </c>
      <c r="G23" s="65">
        <f>'[3]2019년'!$P$16+[1]인재개발원!$F$3</f>
        <v>4709.2326914799996</v>
      </c>
      <c r="H23" s="66">
        <f>'[3]2019년'!$T$16+[1]인재개발원!$H$3</f>
        <v>3767.15866155</v>
      </c>
      <c r="I23" s="67">
        <f>'[3]2020년'!$H$16+[1]인재개발원!$C$6</f>
        <v>3962.46045744</v>
      </c>
      <c r="J23" s="65">
        <f>'[3]2020년'!$L$16+[1]인재개발원!$D$6</f>
        <v>4518.2528846200003</v>
      </c>
      <c r="K23" s="65">
        <f>'[3]2020년'!$P$16+[1]인재개발원!$F$6</f>
        <v>4821.36208756</v>
      </c>
      <c r="L23" s="66">
        <f>'[3]2020년'!$T$16+[1]인재개발원!$H$6</f>
        <v>3905.2550791399999</v>
      </c>
      <c r="M23" s="67">
        <f>'[3]2021년'!$H$16+[1]인재개발원!$C$9</f>
        <v>4072.2298694299998</v>
      </c>
      <c r="N23" s="65">
        <f>'[3]2021년'!$L$16+[1]인재개발원!$D$9</f>
        <v>4469.1081804599999</v>
      </c>
      <c r="O23" s="65">
        <f>'[3]2021년'!$P$16+[1]인재개발원!$F$9</f>
        <v>4952.6010175499996</v>
      </c>
      <c r="P23" s="66">
        <v>4022.2426185700001</v>
      </c>
      <c r="Q23" s="67">
        <f>'[3]2022년'!$H$16</f>
        <v>3922</v>
      </c>
      <c r="R23" s="68">
        <f>'[3]2022년'!$L$16</f>
        <v>4405</v>
      </c>
      <c r="S23" s="65">
        <v>5051.1530500800009</v>
      </c>
      <c r="T23" s="65">
        <v>4265.9826622099999</v>
      </c>
      <c r="U23" s="73"/>
      <c r="V23" s="73"/>
      <c r="W23" s="73"/>
    </row>
    <row r="24" spans="1:23" s="3" customFormat="1" ht="17.399999999999999" customHeight="1" x14ac:dyDescent="0.4">
      <c r="A24" s="11"/>
      <c r="B24" s="8"/>
      <c r="C24" s="85" t="s">
        <v>9</v>
      </c>
      <c r="D24" s="86"/>
      <c r="E24" s="23">
        <v>2667</v>
      </c>
      <c r="F24" s="23">
        <v>2451</v>
      </c>
      <c r="G24" s="23">
        <v>2436</v>
      </c>
      <c r="H24" s="24">
        <v>2637</v>
      </c>
      <c r="I24" s="25">
        <v>2650</v>
      </c>
      <c r="J24" s="23">
        <v>2333</v>
      </c>
      <c r="K24" s="23">
        <v>2489</v>
      </c>
      <c r="L24" s="24">
        <v>2606</v>
      </c>
      <c r="M24" s="25">
        <v>2523</v>
      </c>
      <c r="N24" s="23">
        <v>2258</v>
      </c>
      <c r="O24" s="23">
        <v>2391.7958764311711</v>
      </c>
      <c r="P24" s="24">
        <v>2585.8645116501721</v>
      </c>
      <c r="Q24" s="25">
        <v>2392</v>
      </c>
      <c r="R24" s="50">
        <v>2251</v>
      </c>
      <c r="S24" s="23">
        <v>2529.0616731900004</v>
      </c>
      <c r="T24" s="23">
        <v>2910.6793861900001</v>
      </c>
      <c r="U24" s="73"/>
      <c r="V24" s="73"/>
      <c r="W24" s="73"/>
    </row>
    <row r="25" spans="1:23" s="3" customFormat="1" ht="17.399999999999999" customHeight="1" x14ac:dyDescent="0.4">
      <c r="A25" s="11"/>
      <c r="B25" s="8"/>
      <c r="C25" s="90" t="s">
        <v>10</v>
      </c>
      <c r="D25" s="91"/>
      <c r="E25" s="26">
        <v>851</v>
      </c>
      <c r="F25" s="26">
        <v>1701</v>
      </c>
      <c r="G25" s="26">
        <v>1845</v>
      </c>
      <c r="H25" s="27">
        <v>719</v>
      </c>
      <c r="I25" s="28">
        <v>908</v>
      </c>
      <c r="J25" s="26">
        <v>1773</v>
      </c>
      <c r="K25" s="26">
        <v>1901</v>
      </c>
      <c r="L25" s="27">
        <v>859</v>
      </c>
      <c r="M25" s="28">
        <v>1084</v>
      </c>
      <c r="N25" s="26">
        <v>1755</v>
      </c>
      <c r="O25" s="26">
        <v>2087.9330875318838</v>
      </c>
      <c r="P25" s="27">
        <v>929.13814534121047</v>
      </c>
      <c r="Q25" s="28">
        <v>1139</v>
      </c>
      <c r="R25" s="51">
        <v>1758</v>
      </c>
      <c r="S25" s="26">
        <v>2085.0807528200007</v>
      </c>
      <c r="T25" s="26">
        <v>922.20623286000011</v>
      </c>
      <c r="U25" s="73"/>
      <c r="V25" s="73"/>
      <c r="W25" s="73"/>
    </row>
    <row r="26" spans="1:23" s="3" customFormat="1" ht="17.399999999999999" customHeight="1" x14ac:dyDescent="0.4">
      <c r="A26" s="11"/>
      <c r="B26" s="8"/>
      <c r="C26" s="92" t="s">
        <v>11</v>
      </c>
      <c r="D26" s="93"/>
      <c r="E26" s="29">
        <v>305</v>
      </c>
      <c r="F26" s="29">
        <v>293</v>
      </c>
      <c r="G26" s="29">
        <v>245</v>
      </c>
      <c r="H26" s="30">
        <v>286</v>
      </c>
      <c r="I26" s="31">
        <v>250</v>
      </c>
      <c r="J26" s="29">
        <v>230</v>
      </c>
      <c r="K26" s="29">
        <v>231</v>
      </c>
      <c r="L26" s="30">
        <v>271</v>
      </c>
      <c r="M26" s="31">
        <v>265</v>
      </c>
      <c r="N26" s="29">
        <v>269</v>
      </c>
      <c r="O26" s="29">
        <v>283.48989622035265</v>
      </c>
      <c r="P26" s="30">
        <v>324</v>
      </c>
      <c r="Q26" s="31">
        <v>280</v>
      </c>
      <c r="R26" s="52">
        <v>308</v>
      </c>
      <c r="S26" s="29">
        <v>332.04503600000004</v>
      </c>
      <c r="T26" s="29">
        <v>368.23386658000004</v>
      </c>
      <c r="U26" s="73"/>
      <c r="V26" s="73"/>
      <c r="W26" s="73"/>
    </row>
    <row r="27" spans="1:23" s="3" customFormat="1" ht="17.399999999999999" customHeight="1" x14ac:dyDescent="0.4">
      <c r="A27" s="11"/>
      <c r="B27" s="87" t="s">
        <v>49</v>
      </c>
      <c r="C27" s="88"/>
      <c r="D27" s="89"/>
      <c r="E27" s="69">
        <f>SUM(E28:E36)</f>
        <v>1328.68619586</v>
      </c>
      <c r="F27" s="69">
        <f t="shared" ref="F27:T27" si="1">SUM(F28:F36)</f>
        <v>1516.0677344799999</v>
      </c>
      <c r="G27" s="69">
        <f t="shared" si="1"/>
        <v>1462.70133005</v>
      </c>
      <c r="H27" s="70">
        <f t="shared" si="1"/>
        <v>1692.4591908800001</v>
      </c>
      <c r="I27" s="71">
        <f t="shared" si="1"/>
        <v>1447.5608600699998</v>
      </c>
      <c r="J27" s="69">
        <f t="shared" si="1"/>
        <v>1180.05526674</v>
      </c>
      <c r="K27" s="69">
        <f t="shared" si="1"/>
        <v>1508.83187903</v>
      </c>
      <c r="L27" s="70">
        <f t="shared" si="1"/>
        <v>1689.0151224599997</v>
      </c>
      <c r="M27" s="71">
        <f t="shared" si="1"/>
        <v>1473.9154003700003</v>
      </c>
      <c r="N27" s="69">
        <f t="shared" si="1"/>
        <v>1379.6069248100002</v>
      </c>
      <c r="O27" s="69">
        <f t="shared" si="1"/>
        <v>1696.7744408500002</v>
      </c>
      <c r="P27" s="70">
        <f t="shared" si="1"/>
        <v>1888.07736398</v>
      </c>
      <c r="Q27" s="71">
        <f t="shared" si="1"/>
        <v>1606.81443876</v>
      </c>
      <c r="R27" s="72">
        <f t="shared" si="1"/>
        <v>1988.6646449</v>
      </c>
      <c r="S27" s="69">
        <f t="shared" si="1"/>
        <v>2085.61209087</v>
      </c>
      <c r="T27" s="69">
        <f t="shared" si="1"/>
        <v>2270.7488073100003</v>
      </c>
      <c r="U27" s="73"/>
      <c r="V27" s="73"/>
      <c r="W27" s="73"/>
    </row>
    <row r="28" spans="1:23" s="3" customFormat="1" ht="17.399999999999999" customHeight="1" x14ac:dyDescent="0.4">
      <c r="A28" s="11"/>
      <c r="B28" s="8"/>
      <c r="C28" s="98" t="s">
        <v>12</v>
      </c>
      <c r="D28" s="99"/>
      <c r="E28" s="23">
        <v>431.74792367999999</v>
      </c>
      <c r="F28" s="23">
        <v>443.95294057000001</v>
      </c>
      <c r="G28" s="23">
        <v>467.50810758000011</v>
      </c>
      <c r="H28" s="24">
        <v>584.30682150999996</v>
      </c>
      <c r="I28" s="25">
        <v>448.36582380999999</v>
      </c>
      <c r="J28" s="23">
        <v>376.83926330000003</v>
      </c>
      <c r="K28" s="23">
        <v>435.39476691000004</v>
      </c>
      <c r="L28" s="24">
        <v>523.02659376999986</v>
      </c>
      <c r="M28" s="25">
        <v>388.94744660999999</v>
      </c>
      <c r="N28" s="23">
        <v>379.99800764000003</v>
      </c>
      <c r="O28" s="23">
        <v>436.80948196000008</v>
      </c>
      <c r="P28" s="24">
        <v>547.86223937</v>
      </c>
      <c r="Q28" s="25">
        <v>423.18752713999999</v>
      </c>
      <c r="R28" s="50">
        <v>504.91478559000001</v>
      </c>
      <c r="S28" s="23">
        <v>592.46131886000012</v>
      </c>
      <c r="T28" s="23">
        <v>817.21089433999987</v>
      </c>
      <c r="U28" s="73"/>
      <c r="V28" s="73"/>
      <c r="W28" s="73"/>
    </row>
    <row r="29" spans="1:23" s="3" customFormat="1" ht="17.399999999999999" customHeight="1" x14ac:dyDescent="0.4">
      <c r="A29" s="11"/>
      <c r="B29" s="8"/>
      <c r="C29" s="94" t="s">
        <v>13</v>
      </c>
      <c r="D29" s="95"/>
      <c r="E29" s="26">
        <v>224.82207023999999</v>
      </c>
      <c r="F29" s="26">
        <v>232.36359926000003</v>
      </c>
      <c r="G29" s="26">
        <v>229.02861447999999</v>
      </c>
      <c r="H29" s="27">
        <v>232.65051863999997</v>
      </c>
      <c r="I29" s="28">
        <v>200.25802155</v>
      </c>
      <c r="J29" s="26">
        <v>234.69122998999998</v>
      </c>
      <c r="K29" s="26">
        <v>218.31530314999998</v>
      </c>
      <c r="L29" s="27">
        <v>213.60874371</v>
      </c>
      <c r="M29" s="28">
        <v>196.86409404</v>
      </c>
      <c r="N29" s="26">
        <v>231.19513497999998</v>
      </c>
      <c r="O29" s="26">
        <v>215.54329290999999</v>
      </c>
      <c r="P29" s="27">
        <v>211.32207486000004</v>
      </c>
      <c r="Q29" s="28">
        <v>200.94914937999999</v>
      </c>
      <c r="R29" s="51">
        <v>215.86386550999998</v>
      </c>
      <c r="S29" s="26">
        <v>218.91483068000002</v>
      </c>
      <c r="T29" s="26">
        <v>201.42607658999998</v>
      </c>
      <c r="U29" s="73"/>
      <c r="V29" s="73"/>
      <c r="W29" s="73"/>
    </row>
    <row r="30" spans="1:23" s="3" customFormat="1" ht="17.399999999999999" customHeight="1" x14ac:dyDescent="0.4">
      <c r="A30" s="11"/>
      <c r="B30" s="8"/>
      <c r="C30" s="94" t="s">
        <v>14</v>
      </c>
      <c r="D30" s="95"/>
      <c r="E30" s="26">
        <v>224.21294412</v>
      </c>
      <c r="F30" s="26">
        <v>183.73556971000002</v>
      </c>
      <c r="G30" s="26">
        <v>266.35454213000003</v>
      </c>
      <c r="H30" s="27">
        <v>379.33499635999999</v>
      </c>
      <c r="I30" s="28">
        <v>221.3346301</v>
      </c>
      <c r="J30" s="26">
        <v>101.44570538000002</v>
      </c>
      <c r="K30" s="26">
        <v>225.29584344999995</v>
      </c>
      <c r="L30" s="27">
        <v>348.00514769000006</v>
      </c>
      <c r="M30" s="28">
        <v>213.37620774000001</v>
      </c>
      <c r="N30" s="26">
        <v>146.21429155000001</v>
      </c>
      <c r="O30" s="26">
        <v>255.21727580999993</v>
      </c>
      <c r="P30" s="27">
        <v>378.09991162000006</v>
      </c>
      <c r="Q30" s="28">
        <v>206.48856165999999</v>
      </c>
      <c r="R30" s="51">
        <v>132.96959705000003</v>
      </c>
      <c r="S30" s="26">
        <v>260.27042398999993</v>
      </c>
      <c r="T30" s="26">
        <v>309.6578625300001</v>
      </c>
      <c r="U30" s="73"/>
      <c r="V30" s="73"/>
      <c r="W30" s="73"/>
    </row>
    <row r="31" spans="1:23" s="3" customFormat="1" ht="17.399999999999999" customHeight="1" x14ac:dyDescent="0.4">
      <c r="A31" s="11"/>
      <c r="B31" s="8"/>
      <c r="C31" s="94" t="s">
        <v>15</v>
      </c>
      <c r="D31" s="95"/>
      <c r="E31" s="26">
        <v>0</v>
      </c>
      <c r="F31" s="26">
        <v>0</v>
      </c>
      <c r="G31" s="26">
        <v>0</v>
      </c>
      <c r="H31" s="27">
        <v>0</v>
      </c>
      <c r="I31" s="28">
        <v>144.02048141</v>
      </c>
      <c r="J31" s="26">
        <v>109.43251042</v>
      </c>
      <c r="K31" s="26">
        <v>165.90536067000002</v>
      </c>
      <c r="L31" s="27">
        <v>162.54809864999993</v>
      </c>
      <c r="M31" s="28">
        <v>167.55118874999999</v>
      </c>
      <c r="N31" s="26">
        <v>108.51858364000003</v>
      </c>
      <c r="O31" s="26">
        <v>197.92857411</v>
      </c>
      <c r="P31" s="27">
        <v>194.32765711000002</v>
      </c>
      <c r="Q31" s="28">
        <v>209.92184255999999</v>
      </c>
      <c r="R31" s="51">
        <v>198.12935203999999</v>
      </c>
      <c r="S31" s="26">
        <v>270.13053202999998</v>
      </c>
      <c r="T31" s="26">
        <v>250.46280577000005</v>
      </c>
      <c r="U31" s="73"/>
      <c r="V31" s="73"/>
      <c r="W31" s="73"/>
    </row>
    <row r="32" spans="1:23" s="3" customFormat="1" ht="17.399999999999999" customHeight="1" x14ac:dyDescent="0.4">
      <c r="A32" s="11"/>
      <c r="B32" s="8"/>
      <c r="C32" s="94" t="s">
        <v>16</v>
      </c>
      <c r="D32" s="95"/>
      <c r="E32" s="26">
        <v>204.40929883000001</v>
      </c>
      <c r="F32" s="26">
        <v>404.73043740000003</v>
      </c>
      <c r="G32" s="26">
        <v>218.93700151999997</v>
      </c>
      <c r="H32" s="27">
        <v>192.21931227000005</v>
      </c>
      <c r="I32" s="28">
        <v>166.199422</v>
      </c>
      <c r="J32" s="26">
        <v>117.06240333999997</v>
      </c>
      <c r="K32" s="26">
        <v>167.60041072000001</v>
      </c>
      <c r="L32" s="27">
        <v>136.57056455999998</v>
      </c>
      <c r="M32" s="28">
        <v>248.81825569</v>
      </c>
      <c r="N32" s="26">
        <v>240.06208853999999</v>
      </c>
      <c r="O32" s="26">
        <v>286.93044430999998</v>
      </c>
      <c r="P32" s="27">
        <v>218.46390351000002</v>
      </c>
      <c r="Q32" s="28">
        <v>311.35922039000002</v>
      </c>
      <c r="R32" s="51">
        <v>601.81563867</v>
      </c>
      <c r="S32" s="26">
        <v>355.63013213999989</v>
      </c>
      <c r="T32" s="26">
        <v>274.72642362000011</v>
      </c>
      <c r="U32" s="73"/>
      <c r="V32" s="73"/>
      <c r="W32" s="73"/>
    </row>
    <row r="33" spans="1:23" s="3" customFormat="1" ht="17.399999999999999" customHeight="1" x14ac:dyDescent="0.4">
      <c r="A33" s="11"/>
      <c r="B33" s="8"/>
      <c r="C33" s="94" t="s">
        <v>17</v>
      </c>
      <c r="D33" s="95"/>
      <c r="E33" s="26">
        <v>36.660650939999996</v>
      </c>
      <c r="F33" s="26">
        <v>35.92214688</v>
      </c>
      <c r="G33" s="26">
        <v>35.56400570000001</v>
      </c>
      <c r="H33" s="27">
        <v>47.097029689999985</v>
      </c>
      <c r="I33" s="28">
        <v>34.926493190000002</v>
      </c>
      <c r="J33" s="26">
        <v>46.513069040000005</v>
      </c>
      <c r="K33" s="26">
        <v>48.606602159999994</v>
      </c>
      <c r="L33" s="27">
        <v>55.090606989999998</v>
      </c>
      <c r="M33" s="28">
        <v>53.710913689999998</v>
      </c>
      <c r="N33" s="26">
        <v>59.405360639999998</v>
      </c>
      <c r="O33" s="26">
        <v>53.708961540000004</v>
      </c>
      <c r="P33" s="27">
        <v>63.420035049999996</v>
      </c>
      <c r="Q33" s="28">
        <v>41.812137569999997</v>
      </c>
      <c r="R33" s="51">
        <v>40.983861789999999</v>
      </c>
      <c r="S33" s="26">
        <v>39.096220510000009</v>
      </c>
      <c r="T33" s="26">
        <v>39.548042230000007</v>
      </c>
      <c r="U33" s="73"/>
      <c r="V33" s="73"/>
      <c r="W33" s="73"/>
    </row>
    <row r="34" spans="1:23" s="3" customFormat="1" ht="17.399999999999999" customHeight="1" x14ac:dyDescent="0.4">
      <c r="A34" s="11"/>
      <c r="B34" s="8"/>
      <c r="C34" s="94" t="s">
        <v>18</v>
      </c>
      <c r="D34" s="95"/>
      <c r="E34" s="26">
        <v>112.45627466000001</v>
      </c>
      <c r="F34" s="26">
        <v>113.04559103999999</v>
      </c>
      <c r="G34" s="26">
        <v>137.79512672999999</v>
      </c>
      <c r="H34" s="27">
        <v>150.75381386999999</v>
      </c>
      <c r="I34" s="28">
        <v>133.33107938000001</v>
      </c>
      <c r="J34" s="26">
        <v>108.44740193999999</v>
      </c>
      <c r="K34" s="26">
        <v>145.16202755999998</v>
      </c>
      <c r="L34" s="27">
        <v>134.46594888999999</v>
      </c>
      <c r="M34" s="28">
        <v>115.28750193</v>
      </c>
      <c r="N34" s="26">
        <v>108.13914354999999</v>
      </c>
      <c r="O34" s="26">
        <v>142.78278255000004</v>
      </c>
      <c r="P34" s="27">
        <v>159.16640109000002</v>
      </c>
      <c r="Q34" s="28">
        <v>121.85107074</v>
      </c>
      <c r="R34" s="51">
        <v>190.09340635999996</v>
      </c>
      <c r="S34" s="26">
        <v>231.73763629000007</v>
      </c>
      <c r="T34" s="26">
        <v>262.01898416999995</v>
      </c>
      <c r="U34" s="73"/>
      <c r="V34" s="73"/>
      <c r="W34" s="73"/>
    </row>
    <row r="35" spans="1:23" s="3" customFormat="1" ht="17.399999999999999" customHeight="1" x14ac:dyDescent="0.4">
      <c r="A35" s="11"/>
      <c r="B35" s="8"/>
      <c r="C35" s="94" t="s">
        <v>19</v>
      </c>
      <c r="D35" s="95"/>
      <c r="E35" s="26">
        <v>29.11442151</v>
      </c>
      <c r="F35" s="26">
        <v>27.622416319999999</v>
      </c>
      <c r="G35" s="26">
        <v>28.234003270000002</v>
      </c>
      <c r="H35" s="27">
        <v>23.06450907</v>
      </c>
      <c r="I35" s="28">
        <v>25.826938770000002</v>
      </c>
      <c r="J35" s="26">
        <v>14.610900429999997</v>
      </c>
      <c r="K35" s="26">
        <v>28.587974720000005</v>
      </c>
      <c r="L35" s="27">
        <v>33.895200799999998</v>
      </c>
      <c r="M35" s="28">
        <v>30.671089139999999</v>
      </c>
      <c r="N35" s="26">
        <v>28.303908880000002</v>
      </c>
      <c r="O35" s="26">
        <v>27.020031099999997</v>
      </c>
      <c r="P35" s="27">
        <v>29.580654390000007</v>
      </c>
      <c r="Q35" s="28">
        <v>24.658120910000001</v>
      </c>
      <c r="R35" s="51">
        <v>27.27879446</v>
      </c>
      <c r="S35" s="26">
        <v>29.121174320000002</v>
      </c>
      <c r="T35" s="26">
        <v>32.312090209999994</v>
      </c>
      <c r="U35" s="73"/>
      <c r="V35" s="73"/>
      <c r="W35" s="73"/>
    </row>
    <row r="36" spans="1:23" s="3" customFormat="1" ht="17.399999999999999" customHeight="1" x14ac:dyDescent="0.4">
      <c r="A36" s="11"/>
      <c r="B36" s="9"/>
      <c r="C36" s="96" t="s">
        <v>20</v>
      </c>
      <c r="D36" s="97"/>
      <c r="E36" s="29">
        <v>65.262611879999994</v>
      </c>
      <c r="F36" s="29">
        <v>74.695033299999992</v>
      </c>
      <c r="G36" s="29">
        <v>79.279928640000008</v>
      </c>
      <c r="H36" s="30">
        <v>83.03218947000002</v>
      </c>
      <c r="I36" s="31">
        <v>73.297969859999995</v>
      </c>
      <c r="J36" s="29">
        <v>71.012782900000019</v>
      </c>
      <c r="K36" s="29">
        <v>73.963589689999992</v>
      </c>
      <c r="L36" s="30">
        <v>81.80421739999997</v>
      </c>
      <c r="M36" s="31">
        <v>58.68870278</v>
      </c>
      <c r="N36" s="29">
        <v>77.770405390000008</v>
      </c>
      <c r="O36" s="29">
        <v>80.833596559999989</v>
      </c>
      <c r="P36" s="30">
        <v>85.83448697999998</v>
      </c>
      <c r="Q36" s="31">
        <v>66.586808410000003</v>
      </c>
      <c r="R36" s="52">
        <v>76.615343429999996</v>
      </c>
      <c r="S36" s="29">
        <v>88.249822050000006</v>
      </c>
      <c r="T36" s="29">
        <v>83.38562785000002</v>
      </c>
      <c r="U36" s="73"/>
      <c r="V36" s="73"/>
      <c r="W36" s="73"/>
    </row>
    <row r="37" spans="1:23" s="3" customFormat="1" ht="17.399999999999999" customHeight="1" x14ac:dyDescent="0.4">
      <c r="A37" s="11"/>
      <c r="B37" s="87" t="s">
        <v>43</v>
      </c>
      <c r="C37" s="88"/>
      <c r="D37" s="89"/>
      <c r="E37" s="17">
        <f>'[3]2019년'!$H$10</f>
        <v>3270</v>
      </c>
      <c r="F37" s="17">
        <f>'[3]2019년'!$L$10</f>
        <v>3304</v>
      </c>
      <c r="G37" s="17">
        <f>'[3]2019년'!$P$10</f>
        <v>3451</v>
      </c>
      <c r="H37" s="18">
        <f>'[3]2019년'!$T$10</f>
        <v>3243</v>
      </c>
      <c r="I37" s="19">
        <f>'[3]2020년'!$H$10</f>
        <v>3169</v>
      </c>
      <c r="J37" s="17">
        <f>'[3]2020년'!$L$10</f>
        <v>3105</v>
      </c>
      <c r="K37" s="17">
        <f>'[3]2020년'!$P$10</f>
        <v>3369</v>
      </c>
      <c r="L37" s="18">
        <f>'[3]2020년'!$T$10</f>
        <v>3085</v>
      </c>
      <c r="M37" s="19">
        <f>'[3]2021년'!$H$10</f>
        <v>3210</v>
      </c>
      <c r="N37" s="17">
        <f>'[3]2021년'!$L$10</f>
        <v>3301</v>
      </c>
      <c r="O37" s="17">
        <f>'[3]2021년'!$P$10</f>
        <v>3459</v>
      </c>
      <c r="P37" s="18">
        <v>3450.6030190900001</v>
      </c>
      <c r="Q37" s="19">
        <f>'[3]2022년'!$H$10</f>
        <v>3600</v>
      </c>
      <c r="R37" s="48">
        <f>'[3]2022년'!$L$10</f>
        <v>4068</v>
      </c>
      <c r="S37" s="17">
        <v>4031.2805561299992</v>
      </c>
      <c r="T37" s="17">
        <v>3806.11784128</v>
      </c>
      <c r="U37" s="73"/>
      <c r="V37" s="73"/>
      <c r="W37" s="73"/>
    </row>
    <row r="38" spans="1:23" s="3" customFormat="1" ht="17.399999999999999" customHeight="1" x14ac:dyDescent="0.4">
      <c r="A38" s="11"/>
      <c r="B38" s="7"/>
      <c r="C38" s="83" t="s">
        <v>21</v>
      </c>
      <c r="D38" s="84"/>
      <c r="E38" s="20">
        <f>E39+E40</f>
        <v>1603</v>
      </c>
      <c r="F38" s="20">
        <f>F39+F40</f>
        <v>1672</v>
      </c>
      <c r="G38" s="20">
        <f t="shared" ref="G38:O38" si="2">G39+G40</f>
        <v>1652</v>
      </c>
      <c r="H38" s="21">
        <f t="shared" si="2"/>
        <v>1644</v>
      </c>
      <c r="I38" s="22">
        <f t="shared" si="2"/>
        <v>1508</v>
      </c>
      <c r="J38" s="20">
        <f t="shared" si="2"/>
        <v>1514</v>
      </c>
      <c r="K38" s="20">
        <f t="shared" si="2"/>
        <v>1546</v>
      </c>
      <c r="L38" s="21">
        <f t="shared" si="2"/>
        <v>1512</v>
      </c>
      <c r="M38" s="22">
        <f t="shared" si="2"/>
        <v>1518</v>
      </c>
      <c r="N38" s="20">
        <f t="shared" si="2"/>
        <v>1677</v>
      </c>
      <c r="O38" s="20">
        <f t="shared" si="2"/>
        <v>1673.41922871</v>
      </c>
      <c r="P38" s="21">
        <f>P39+P40</f>
        <v>1807.84416827</v>
      </c>
      <c r="Q38" s="22">
        <f t="shared" ref="Q38:T38" si="3">Q39+Q40</f>
        <v>1851</v>
      </c>
      <c r="R38" s="49">
        <f t="shared" si="3"/>
        <v>2309</v>
      </c>
      <c r="S38" s="20">
        <f t="shared" si="3"/>
        <v>2071.7817447799998</v>
      </c>
      <c r="T38" s="20">
        <f t="shared" si="3"/>
        <v>1993.6249196700001</v>
      </c>
      <c r="U38" s="73"/>
      <c r="V38" s="73"/>
      <c r="W38" s="73"/>
    </row>
    <row r="39" spans="1:23" s="3" customFormat="1" ht="17.399999999999999" customHeight="1" x14ac:dyDescent="0.4">
      <c r="A39" s="11"/>
      <c r="B39" s="8"/>
      <c r="C39" s="56"/>
      <c r="D39" s="60" t="s">
        <v>22</v>
      </c>
      <c r="E39" s="23">
        <v>945</v>
      </c>
      <c r="F39" s="23">
        <v>934</v>
      </c>
      <c r="G39" s="23">
        <v>912</v>
      </c>
      <c r="H39" s="24">
        <v>932</v>
      </c>
      <c r="I39" s="25">
        <v>898</v>
      </c>
      <c r="J39" s="23">
        <v>898</v>
      </c>
      <c r="K39" s="23">
        <v>925</v>
      </c>
      <c r="L39" s="24">
        <v>953</v>
      </c>
      <c r="M39" s="25">
        <v>954</v>
      </c>
      <c r="N39" s="23">
        <v>1058</v>
      </c>
      <c r="O39" s="23">
        <v>1053.8617546999999</v>
      </c>
      <c r="P39" s="24">
        <v>1179.93441306</v>
      </c>
      <c r="Q39" s="25">
        <v>1248</v>
      </c>
      <c r="R39" s="50">
        <v>1598</v>
      </c>
      <c r="S39" s="23">
        <v>1343.6940562499999</v>
      </c>
      <c r="T39" s="23">
        <v>1284.96233018</v>
      </c>
      <c r="U39" s="73"/>
      <c r="V39" s="73"/>
      <c r="W39" s="73"/>
    </row>
    <row r="40" spans="1:23" s="3" customFormat="1" ht="17.399999999999999" customHeight="1" x14ac:dyDescent="0.4">
      <c r="A40" s="11"/>
      <c r="B40" s="8"/>
      <c r="C40" s="63"/>
      <c r="D40" s="64" t="s">
        <v>23</v>
      </c>
      <c r="E40" s="29">
        <v>658</v>
      </c>
      <c r="F40" s="29">
        <v>738</v>
      </c>
      <c r="G40" s="29">
        <v>740</v>
      </c>
      <c r="H40" s="30">
        <v>712</v>
      </c>
      <c r="I40" s="31">
        <v>610</v>
      </c>
      <c r="J40" s="29">
        <v>616</v>
      </c>
      <c r="K40" s="29">
        <v>621</v>
      </c>
      <c r="L40" s="30">
        <v>559</v>
      </c>
      <c r="M40" s="31">
        <v>564</v>
      </c>
      <c r="N40" s="29">
        <v>619</v>
      </c>
      <c r="O40" s="29">
        <v>619.55747401000008</v>
      </c>
      <c r="P40" s="30">
        <v>627.90975520999996</v>
      </c>
      <c r="Q40" s="31">
        <v>603</v>
      </c>
      <c r="R40" s="52">
        <v>711</v>
      </c>
      <c r="S40" s="29">
        <v>728.08768852999992</v>
      </c>
      <c r="T40" s="29">
        <v>708.66258948999996</v>
      </c>
      <c r="U40" s="73"/>
      <c r="V40" s="73"/>
      <c r="W40" s="73"/>
    </row>
    <row r="41" spans="1:23" s="3" customFormat="1" ht="17.399999999999999" customHeight="1" x14ac:dyDescent="0.4">
      <c r="A41" s="11"/>
      <c r="B41" s="8"/>
      <c r="C41" s="83" t="s">
        <v>24</v>
      </c>
      <c r="D41" s="84"/>
      <c r="E41" s="20">
        <f>E42+E43+E44</f>
        <v>1647</v>
      </c>
      <c r="F41" s="20">
        <f t="shared" ref="F41:T41" si="4">F42+F43+F44</f>
        <v>1612</v>
      </c>
      <c r="G41" s="20">
        <f t="shared" si="4"/>
        <v>1779</v>
      </c>
      <c r="H41" s="21">
        <f t="shared" si="4"/>
        <v>1578</v>
      </c>
      <c r="I41" s="22">
        <f t="shared" si="4"/>
        <v>1640</v>
      </c>
      <c r="J41" s="20">
        <f t="shared" si="4"/>
        <v>1572</v>
      </c>
      <c r="K41" s="20">
        <f t="shared" si="4"/>
        <v>1800</v>
      </c>
      <c r="L41" s="21">
        <f t="shared" si="4"/>
        <v>1556</v>
      </c>
      <c r="M41" s="22">
        <f t="shared" si="4"/>
        <v>1673</v>
      </c>
      <c r="N41" s="20">
        <f t="shared" si="4"/>
        <v>1606</v>
      </c>
      <c r="O41" s="20">
        <f t="shared" si="4"/>
        <v>1767.01103324</v>
      </c>
      <c r="P41" s="21">
        <f t="shared" si="4"/>
        <v>1617.4816221900001</v>
      </c>
      <c r="Q41" s="22">
        <f t="shared" si="4"/>
        <v>1731</v>
      </c>
      <c r="R41" s="49">
        <f t="shared" si="4"/>
        <v>1735</v>
      </c>
      <c r="S41" s="20">
        <f t="shared" si="4"/>
        <v>1941.20578256</v>
      </c>
      <c r="T41" s="20">
        <f t="shared" si="4"/>
        <v>1792.74525098</v>
      </c>
      <c r="U41" s="73"/>
      <c r="V41" s="73"/>
      <c r="W41" s="73"/>
    </row>
    <row r="42" spans="1:23" s="3" customFormat="1" ht="17.399999999999999" customHeight="1" x14ac:dyDescent="0.4">
      <c r="A42" s="11"/>
      <c r="B42" s="8"/>
      <c r="C42" s="56"/>
      <c r="D42" s="60" t="s">
        <v>25</v>
      </c>
      <c r="E42" s="23">
        <v>516</v>
      </c>
      <c r="F42" s="23">
        <v>524</v>
      </c>
      <c r="G42" s="23">
        <v>541</v>
      </c>
      <c r="H42" s="24">
        <v>483</v>
      </c>
      <c r="I42" s="25">
        <v>509</v>
      </c>
      <c r="J42" s="23">
        <v>484</v>
      </c>
      <c r="K42" s="23">
        <v>489</v>
      </c>
      <c r="L42" s="24">
        <v>460</v>
      </c>
      <c r="M42" s="25">
        <v>480</v>
      </c>
      <c r="N42" s="23">
        <v>495</v>
      </c>
      <c r="O42" s="23">
        <v>468.94798280000003</v>
      </c>
      <c r="P42" s="24">
        <v>454.48155786000001</v>
      </c>
      <c r="Q42" s="25">
        <v>472</v>
      </c>
      <c r="R42" s="50">
        <v>468</v>
      </c>
      <c r="S42" s="23">
        <v>444.29290773000002</v>
      </c>
      <c r="T42" s="23">
        <v>458.68835932000002</v>
      </c>
      <c r="U42" s="73"/>
      <c r="V42" s="73"/>
      <c r="W42" s="73"/>
    </row>
    <row r="43" spans="1:23" s="3" customFormat="1" ht="17.399999999999999" customHeight="1" x14ac:dyDescent="0.4">
      <c r="A43" s="11"/>
      <c r="B43" s="8"/>
      <c r="C43" s="61"/>
      <c r="D43" s="62" t="s">
        <v>26</v>
      </c>
      <c r="E43" s="26">
        <v>677</v>
      </c>
      <c r="F43" s="26">
        <v>617</v>
      </c>
      <c r="G43" s="26">
        <v>763</v>
      </c>
      <c r="H43" s="27">
        <v>606</v>
      </c>
      <c r="I43" s="28">
        <v>678</v>
      </c>
      <c r="J43" s="26">
        <v>600</v>
      </c>
      <c r="K43" s="26">
        <v>774</v>
      </c>
      <c r="L43" s="27">
        <v>543</v>
      </c>
      <c r="M43" s="28">
        <v>675</v>
      </c>
      <c r="N43" s="26">
        <v>577</v>
      </c>
      <c r="O43" s="26">
        <v>720.45446251999999</v>
      </c>
      <c r="P43" s="27">
        <v>586.48465027999998</v>
      </c>
      <c r="Q43" s="28">
        <v>684</v>
      </c>
      <c r="R43" s="51">
        <v>620</v>
      </c>
      <c r="S43" s="26">
        <v>789.99651183999993</v>
      </c>
      <c r="T43" s="26">
        <v>655.45528281999998</v>
      </c>
      <c r="U43" s="73"/>
      <c r="V43" s="73"/>
      <c r="W43" s="73"/>
    </row>
    <row r="44" spans="1:23" s="3" customFormat="1" ht="17.399999999999999" customHeight="1" x14ac:dyDescent="0.4">
      <c r="A44" s="11"/>
      <c r="B44" s="9"/>
      <c r="C44" s="63"/>
      <c r="D44" s="64" t="s">
        <v>27</v>
      </c>
      <c r="E44" s="29">
        <v>454</v>
      </c>
      <c r="F44" s="29">
        <v>471</v>
      </c>
      <c r="G44" s="29">
        <v>475</v>
      </c>
      <c r="H44" s="30">
        <v>489</v>
      </c>
      <c r="I44" s="31">
        <v>453</v>
      </c>
      <c r="J44" s="29">
        <v>488</v>
      </c>
      <c r="K44" s="29">
        <v>537</v>
      </c>
      <c r="L44" s="30">
        <v>553</v>
      </c>
      <c r="M44" s="31">
        <v>518</v>
      </c>
      <c r="N44" s="29">
        <v>534</v>
      </c>
      <c r="O44" s="29">
        <v>577.60858791999999</v>
      </c>
      <c r="P44" s="30">
        <v>576.51541405</v>
      </c>
      <c r="Q44" s="31">
        <v>575</v>
      </c>
      <c r="R44" s="52">
        <v>647</v>
      </c>
      <c r="S44" s="29">
        <v>706.91636299000004</v>
      </c>
      <c r="T44" s="29">
        <v>678.60160884000015</v>
      </c>
      <c r="U44" s="73"/>
      <c r="V44" s="73"/>
      <c r="W44" s="73"/>
    </row>
    <row r="45" spans="1:23" s="3" customFormat="1" ht="8.4" customHeight="1" x14ac:dyDescent="0.4">
      <c r="A45" s="11"/>
    </row>
    <row r="46" spans="1:23" s="3" customFormat="1" ht="17.399999999999999" customHeight="1" x14ac:dyDescent="0.4">
      <c r="A46" s="11"/>
      <c r="B46" s="32" t="s">
        <v>50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3" s="57" customFormat="1" x14ac:dyDescent="0.25">
      <c r="B47" s="59"/>
    </row>
    <row r="49" spans="1:20" x14ac:dyDescent="0.25">
      <c r="M49" s="43"/>
    </row>
    <row r="50" spans="1:20" x14ac:dyDescent="0.25">
      <c r="E50" s="43"/>
    </row>
    <row r="51" spans="1:20" ht="17.399999999999999" x14ac:dyDescent="0.4"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</row>
    <row r="52" spans="1:20" s="39" customFormat="1" ht="17.399999999999999" x14ac:dyDescent="0.4">
      <c r="A52" s="58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</row>
    <row r="53" spans="1:20" ht="17.399999999999999" x14ac:dyDescent="0.4"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</row>
    <row r="55" spans="1:20" x14ac:dyDescent="0.25">
      <c r="B55" s="53"/>
      <c r="E55" s="43"/>
    </row>
    <row r="56" spans="1:20" x14ac:dyDescent="0.25">
      <c r="E56" s="43"/>
    </row>
    <row r="57" spans="1:20" x14ac:dyDescent="0.25">
      <c r="E57" s="43"/>
    </row>
  </sheetData>
  <mergeCells count="26">
    <mergeCell ref="C32:D32"/>
    <mergeCell ref="C33:D33"/>
    <mergeCell ref="B37:D37"/>
    <mergeCell ref="C38:D38"/>
    <mergeCell ref="C41:D41"/>
    <mergeCell ref="B14:D14"/>
    <mergeCell ref="B21:D21"/>
    <mergeCell ref="B22:D22"/>
    <mergeCell ref="C24:D24"/>
    <mergeCell ref="B23:D23"/>
    <mergeCell ref="B27:D27"/>
    <mergeCell ref="C25:D25"/>
    <mergeCell ref="C26:D26"/>
    <mergeCell ref="C34:D34"/>
    <mergeCell ref="C35:D35"/>
    <mergeCell ref="C36:D36"/>
    <mergeCell ref="C28:D28"/>
    <mergeCell ref="C29:D29"/>
    <mergeCell ref="C30:D30"/>
    <mergeCell ref="C31:D31"/>
    <mergeCell ref="B13:D13"/>
    <mergeCell ref="B8:D8"/>
    <mergeCell ref="B9:D9"/>
    <mergeCell ref="B10:D10"/>
    <mergeCell ref="B11:D11"/>
    <mergeCell ref="B12:D12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P27:X34" formulaRange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2023-02-07T06:45:32Z</dcterms:modified>
</cp:coreProperties>
</file>